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'1.0' encoding='utf-8'?>
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ns0="http://schemas.openxmlformats.org/officeDocument/2006/relationships" xmlns="http://schemas.openxmlformats.org/spreadsheetml/2006/main">
  <sheets>
    <sheet name="Read me" sheetId="1" ns0:id="rId1"/>
    <sheet name="Inputs" sheetId="2" ns0:id="rId2"/>
    <sheet name="Financials" sheetId="3" ns0:id="rId3"/>
    <sheet name="Earnings" sheetId="4" ns0:id="rId4"/>
    <sheet name="Scenarios" sheetId="5" ns0:id="rId5"/>
    <sheet name="Entry" sheetId="6" ns0:id="rId6"/>
    <sheet name="Plotted" sheetId="7" ns0:id="rId7"/>
    <sheet name="Competitors" sheetId="8" ns0:id="rId8"/>
    <sheet name="Sources" sheetId="9" ns0:id="rId9"/>
  </sheets>
  <calcPr calcId="191029" fullCalcOnLoad="1"/>
</workbook>
</file>

<file path=xl/styles.xml><?xml version="1.0" encoding="utf-8"?>
<styleSheet xmlns="http://schemas.openxmlformats.org/spreadsheetml/2006/main">
  <numFmts count="3">
    <numFmt numFmtId="164" formatCode="#,##0.00;[Red]-#,##0.00"/>
    <numFmt numFmtId="165" formatCode="$#,##0.00;[Red]-$#,##0.00"/>
    <numFmt numFmtId="166" formatCode="0.0%;[Red]-0.0%"/>
  </numFmts>
  <fonts count="2">
    <font>
      <sz val="11"/>
      <color rgb="FF242424"/>
      <name val="Aptos"/>
    </font>
    <font>
      <sz val="11"/>
      <color rgb="FFFFFFFF"/>
      <name val="Aptos"/>
      <b/>
    </font>
  </fonts>
  <fills count="3">
    <fill>
      <patternFill patternType="none"/>
    </fill>
    <fill>
      <patternFill patternType="gray125"/>
    </fill>
    <fill>
      <patternFill patternType="solid">
        <fgColor rgb="FF242424"/>
        <bgColor indexed="64"/>
      </patternFill>
    </fill>
  </fills>
  <borders count="1">
    <border/>
  </borders>
  <cellStyleXfs count="1">
    <xf numFmtId="0" fontId="0" fillId="0" borderId="0"/>
  </cellStyleXfs>
  <cellXfs count="5">
    <xf numFmtId="0" fontId="0" fillId="0" borderId="0" xfId="0" applyAlignment="1" applyNumberFormat="1">
      <alignment vertical="center" wrapText="1"/>
    </xf>
    <xf numFmtId="0" fontId="1" fillId="2" borderId="0" xfId="0" applyAlignment="1" applyNumberFormat="1">
      <alignment vertical="center" wrapText="1"/>
    </xf>
    <xf numFmtId="164" fontId="0" fillId="0" borderId="0" xfId="0" applyAlignment="1" applyNumberFormat="1">
      <alignment vertical="center" wrapText="1"/>
    </xf>
    <xf numFmtId="165" fontId="0" fillId="0" borderId="0" xfId="0" applyAlignment="1" applyNumberFormat="1">
      <alignment vertical="center" wrapText="1"/>
    </xf>
    <xf numFmtId="166" fontId="0" fillId="0" borderId="0" xfId="0" applyAlignment="1" applyNumberFormat="1">
      <alignment vertical="center" wrapText="1"/>
    </xf>
  </cellXfs>
  <cellStyles count="1">
    <cellStyle name="Normal" xfId="0" builtinId="0"/>
  </cellStyles>
</styleSheet>
</file>

<file path=xl/_rels/workbook.xml.rels><?xml version='1.0' encoding='utf-8'?>
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styles" Target="styles.xml" /></Relationships>
</file>

<file path=xl/worksheets/_rels/sheet9.xml.rels><?xml version='1.0' encoding='utf-8'?>
<Relationships xmlns="http://schemas.openxmlformats.org/package/2006/relationships"><Relationship Id="rId1" Type="http://schemas.openxmlformats.org/officeDocument/2006/relationships/hyperlink" Target="https://stockanalysis.com/stocks/nke/" TargetMode="External" /><Relationship Id="rId2" Type="http://schemas.openxmlformats.org/officeDocument/2006/relationships/hyperlink" Target="https://markets.ft.markitdigital.com/data/equities/tearsheet/historical?s=NKE%3ANYQ" TargetMode="External" /><Relationship Id="rId3" Type="http://schemas.openxmlformats.org/officeDocument/2006/relationships/hyperlink" Target="https://investors.nike.com/investors/news-events-and-reports/investor-news/investor-news-details/2026/NIKE-Inc--Reports-Fiscal-2026-Fourth-Quarter-and-Full-Year-Results/default.aspx" TargetMode="External" /><Relationship Id="rId4" Type="http://schemas.openxmlformats.org/officeDocument/2006/relationships/hyperlink" Target="https://s1.q4cdn.com/806093406/files/doc_financials/2026/q4/NIKE-Inc-Q4FY26-OFFICIAL-Transcript_-FINAL.pdf" TargetMode="External" /><Relationship Id="rId5" Type="http://schemas.openxmlformats.org/officeDocument/2006/relationships/hyperlink" Target="https://www.sec.gov/Archives/edgar/data/320187/000032018726000088/nke-20260531.htm" TargetMode="External" /><Relationship Id="rId6" Type="http://schemas.openxmlformats.org/officeDocument/2006/relationships/hyperlink" Target="https://investors.nike.com/investors/news-events-and-reports/investor-news/investor-news-details/2026/NIKE-Inc--Declares-0-41-Quarterly-Dividend/default.aspx" TargetMode="External" /><Relationship Id="rId7" Type="http://schemas.openxmlformats.org/officeDocument/2006/relationships/hyperlink" Target="https://www.adidas-group.com/en/media/press-releases/adidas-grows-top-line-14percent-and-achieves-record-sales-in-q2" TargetMode="External" /><Relationship Id="rId8" Type="http://schemas.openxmlformats.org/officeDocument/2006/relationships/hyperlink" Target="https://investors.on-running.com/news/news-details/2026/On-Reports-Results-for-the-Second-Quarter-and-Six-Month-Period-Ended-June-30-2026/default.aspx" TargetMode="External" /><Relationship Id="rId9" Type="http://schemas.openxmlformats.org/officeDocument/2006/relationships/hyperlink" Target="https://www.sec.gov/Archives/edgar/data/910521/000091052126000015/deckex991pressrelease-6302.htm" TargetMode="External" /><Relationship Id="rId10" Type="http://schemas.openxmlformats.org/officeDocument/2006/relationships/hyperlink" Target="https://www.circana.com/post/performance-shoe-sales-pick-up-the-pace-amid-selective-us-consumer-spending-in-the-footwear-market" TargetMode="External" /><Relationship Id="rId11" Type="http://schemas.openxmlformats.org/officeDocument/2006/relationships/hyperlink" Target="https://press.spglobal.com/2026-09-04-Bloom-Energy,-Illumina,-and-Everpure-Set-to-Join-S-P-500-Others-to-Join-S-P-100,-S-P-MidCap-400,-and-S-P-SmallCap-600" TargetMode="External" /><Relationship Id="rId12" Type="http://schemas.openxmlformats.org/officeDocument/2006/relationships/hyperlink" Target="https://investors.nike.com/investors/news-events-and-reports/investor-news/investor-news-details/2026/NIKE-Inc--Announces-First-Quarter-Fiscal-2027-Earnings-and-Conference-Call/default.aspx" TargetMode="External" 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5" customWidth="1"/>
    <col min="2" max="2" width="105" customWidth="1"/>
  </cols>
  <sheetData>
    <row r="1" ht="40" customHeight="1">
      <c r="A1" t="inlineStr" s="1">
        <is>
          <t>NIKE / THE COMEBACK TEST</t>
        </is>
      </c>
      <c r="B1" t="inlineStr" s="1">
        <is>
          <t>Research as of 7 September 2026</t>
        </is>
      </c>
    </row>
    <row r="2" ht="44" customHeight="1">
      <c r="A2" t="inlineStr" s="0">
        <is>
          <t>Reference price</t>
        </is>
      </c>
      <c r="B2" t="inlineStr" s="0">
        <is>
          <t>$38.40; regular close 4 September 2026</t>
        </is>
      </c>
    </row>
    <row r="3" ht="44" customHeight="1">
      <c r="A3" t="inlineStr" s="0">
        <is>
          <t>Start here</t>
        </is>
      </c>
      <c r="B3" t="inlineStr" s="0">
        <is>
          <t>Inputs → Scenarios → Entry; underlying observations are in Financials, Earnings and Competitors.</t>
        </is>
      </c>
    </row>
    <row r="4" ht="44" customHeight="1">
      <c r="A4" t="inlineStr" s="0">
        <is>
          <t>Observed vs assumed</t>
        </is>
      </c>
      <c r="B4" t="inlineStr" s="0">
        <is>
          <t>Inputs and source notes label observations, forward assumptions and author calculations.</t>
        </is>
      </c>
    </row>
    <row r="5" ht="44" customHeight="1">
      <c r="A5" t="inlineStr" s="0">
        <is>
          <t>Charts</t>
        </is>
      </c>
      <c r="B5" t="inlineStr" s="0">
        <is>
          <t>Plotted contains the exact chart series and units; visible article prices round to cents.</t>
        </is>
      </c>
    </row>
    <row r="6" ht="44" customHeight="1">
      <c r="A6" t="inlineStr" s="0">
        <is>
          <t>Return convention</t>
        </is>
      </c>
      <c r="B6" t="inlineStr" s="0">
        <is>
          <t>Dividends accumulate as cash; no reinvestment/interest. Annualised equivalent is not a cash-flow IRR.</t>
        </is>
      </c>
    </row>
    <row r="7" ht="44" customHeight="1">
      <c r="A7" t="inlineStr" s="0">
        <is>
          <t>Risk</t>
        </is>
      </c>
      <c r="B7" t="inlineStr" s="0">
        <is>
          <t>Scenarios are hypothetical, not forecasts, probabilities, personal advice or bounds on possible losses.</t>
        </is>
      </c>
    </row>
    <row r="8" ht="44" customHeight="1">
      <c r="A8" t="inlineStr" s="0">
        <is>
          <t>Excluded</t>
        </is>
      </c>
      <c r="B8" t="inlineStr" s="0">
        <is>
          <t>Investment taxes, fees, FX, variable share counts, acquisitions and future tariff policy changes.</t>
        </is>
      </c>
    </row>
    <row r="9" ht="44" customHeight="1">
      <c r="A9" t="inlineStr" s="0">
        <is>
          <t>Formula behaviour</t>
        </is>
      </c>
      <c r="B9" t="inlineStr" s="0">
        <is>
          <t>Cells contain formulas plus independently calculated cached values. Recalculate after editing assumptions.</t>
        </is>
      </c>
    </row>
    <row r="10" ht="44" customHeight="1">
      <c r="A10" t="inlineStr" s="0">
        <is>
          <t>Sources</t>
        </is>
      </c>
      <c r="B10" t="inlineStr" s="0">
        <is>
          <t>Clickable links and publication dates appear on Sources; accessed 7 September 2026.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5" customWidth="1"/>
    <col min="2" max="2" width="20" customWidth="1"/>
    <col min="3" max="3" width="35" customWidth="1"/>
    <col min="4" max="4" width="85" customWidth="1"/>
  </cols>
  <sheetData>
    <row r="1" ht="40" customHeight="1">
      <c r="A1" t="inlineStr" s="1">
        <is>
          <t>Input</t>
        </is>
      </c>
      <c r="B1" t="inlineStr" s="1">
        <is>
          <t>Value</t>
        </is>
      </c>
      <c r="C1" t="inlineStr" s="1">
        <is>
          <t>Unit / status</t>
        </is>
      </c>
      <c r="D1" t="inlineStr" s="1">
        <is>
          <t>Definition / source</t>
        </is>
      </c>
    </row>
    <row r="2" ht="44" customHeight="1">
      <c r="A2" t="inlineStr" s="0">
        <is>
          <t>Entry price</t>
        </is>
      </c>
      <c r="B2" s="3">
        <v>38.4</v>
      </c>
      <c r="C2" t="inlineStr" s="0">
        <is>
          <t>USD/share; observed</t>
        </is>
      </c>
      <c r="D2" t="inlineStr" s="0">
        <is>
          <t>S0/S0b; regular close 4 Sep 2026</t>
        </is>
      </c>
    </row>
    <row r="3" ht="44" customHeight="1">
      <c r="A3" t="inlineStr" s="0">
        <is>
          <t>Horizon</t>
        </is>
      </c>
      <c r="B3" s="2">
        <v>3</v>
      </c>
      <c r="C3" t="inlineStr" s="0">
        <is>
          <t>years; assumption</t>
        </is>
      </c>
      <c r="D3" t="inlineStr" s="0">
        <is>
          <t>September 2026 to approximately September 2029</t>
        </is>
      </c>
    </row>
    <row r="4" ht="44" customHeight="1">
      <c r="A4" t="inlineStr" s="0">
        <is>
          <t>Tax rate</t>
        </is>
      </c>
      <c r="B4" s="4">
        <v>0.22</v>
      </c>
      <c r="C4" t="inlineStr" s="0">
        <is>
          <t>fraction; assumption</t>
        </is>
      </c>
      <c r="D4" t="inlineStr" s="0">
        <is>
          <t>Applied to operating profit; not an investment tax rate</t>
        </is>
      </c>
    </row>
    <row r="5" ht="44" customHeight="1">
      <c r="A5" t="inlineStr" s="0">
        <is>
          <t>Diluted shares</t>
        </is>
      </c>
      <c r="B5" s="2">
        <v>1.48</v>
      </c>
      <c r="C5" t="inlineStr" s="0">
        <is>
          <t>billions; assumption</t>
        </is>
      </c>
      <c r="D5" t="inlineStr" s="0">
        <is>
          <t>Fixed; approximate FY26 diluted average 1.481bn in S1</t>
        </is>
      </c>
    </row>
    <row r="6" ht="44" customHeight="1">
      <c r="A6" t="inlineStr" s="0">
        <is>
          <t>Base/bull annual dividend</t>
        </is>
      </c>
      <c r="B6" s="3">
        <v>1.64</v>
      </c>
      <c r="C6" t="inlineStr" s="0">
        <is>
          <t>USD/share; assumption</t>
        </is>
      </c>
      <c r="D6" t="inlineStr" s="0">
        <is>
          <t>Annualises S4; unchanged across horizon</t>
        </is>
      </c>
    </row>
    <row r="7" ht="44" customHeight="1">
      <c r="A7" t="inlineStr" s="0">
        <is>
          <t>Bear annual dividend</t>
        </is>
      </c>
      <c r="B7" s="3">
        <v>0.82</v>
      </c>
      <c r="C7" t="inlineStr" s="0">
        <is>
          <t>USD/share; stress assumption</t>
        </is>
      </c>
      <c r="D7" t="inlineStr" s="0">
        <is>
          <t>Immediate 50% cut; not announced or predicted</t>
        </is>
      </c>
    </row>
    <row r="8" ht="44" customHeight="1">
      <c r="A8" t="inlineStr" s="0">
        <is>
          <t>Lower return hurdle</t>
        </is>
      </c>
      <c r="B8" s="4">
        <v>0.12</v>
      </c>
      <c r="C8" t="inlineStr" s="0">
        <is>
          <t>fraction; author choice</t>
        </is>
      </c>
      <c r="D8" t="inlineStr" s="0">
        <is>
          <t>Desired annualised equivalent, not guaranteed</t>
        </is>
      </c>
    </row>
    <row r="9" ht="44" customHeight="1">
      <c r="A9" t="inlineStr" s="0">
        <is>
          <t>Higher return hurdle</t>
        </is>
      </c>
      <c r="B9" s="4">
        <v>0.15</v>
      </c>
      <c r="C9" t="inlineStr" s="0">
        <is>
          <t>fraction; author choice</t>
        </is>
      </c>
      <c r="D9" t="inlineStr" s="0">
        <is>
          <t>Desired annualised equivalent, not guaranteed</t>
        </is>
      </c>
    </row>
    <row r="10" ht="44" customHeight="1">
      <c r="A10" t="inlineStr" s="0">
        <is>
          <t>Non-operating net income</t>
        </is>
      </c>
      <c r="B10" s="2">
        <v>0</v>
      </c>
      <c r="C10" t="inlineStr" s="0">
        <is>
          <t>USD bn; assumption</t>
        </is>
      </c>
      <c r="D10" t="inlineStr" s="0">
        <is>
          <t>Net interest and other non-operating income both zero</t>
        </is>
      </c>
    </row>
    <row r="11" ht="44" customHeight="1">
      <c r="A11" t="inlineStr" s="0">
        <is>
          <t>Research date</t>
        </is>
      </c>
      <c r="B11" t="inlineStr" s="0">
        <is>
          <t>2026-09-07</t>
        </is>
      </c>
      <c r="C11" t="inlineStr" s="0">
        <is>
          <t>as of</t>
        </is>
      </c>
      <c r="D11" t="inlineStr" s="0">
        <is>
          <t>Refresh quote and disclosures before acting</t>
        </is>
      </c>
    </row>
  </sheetData>
</worksheet>
</file>

<file path=xl/worksheets/sheet3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5" customWidth="1"/>
    <col min="2" max="2" width="23" customWidth="1"/>
    <col min="3" max="3" width="23" customWidth="1"/>
    <col min="4" max="4" width="23" customWidth="1"/>
    <col min="5" max="5" width="23" customWidth="1"/>
    <col min="6" max="6" width="23" customWidth="1"/>
    <col min="7" max="7" width="65" customWidth="1"/>
  </cols>
  <sheetData>
    <row r="1" ht="40" customHeight="1">
      <c r="A1" t="inlineStr" s="1">
        <is>
          <t>Fiscal year ending May31</t>
        </is>
      </c>
      <c r="B1" t="inlineStr" s="1">
        <is>
          <t>Operating cash flow</t>
        </is>
      </c>
      <c r="C1" t="inlineStr" s="1">
        <is>
          <t>PP&amp;E additions</t>
        </is>
      </c>
      <c r="D1" t="inlineStr" s="1">
        <is>
          <t>Free cash flow</t>
        </is>
      </c>
      <c r="E1" t="inlineStr" s="1">
        <is>
          <t>Dividends paid</t>
        </is>
      </c>
      <c r="F1" t="inlineStr" s="1">
        <is>
          <t>FCF / dividends</t>
        </is>
      </c>
      <c r="G1" t="inlineStr" s="1">
        <is>
          <t>Unit / source</t>
        </is>
      </c>
    </row>
    <row r="2" ht="44" customHeight="1">
      <c r="A2" t="inlineStr" s="0">
        <is>
          <t>2024</t>
        </is>
      </c>
      <c r="B2" s="2">
        <v>7429</v>
      </c>
      <c r="C2" s="2">
        <v>812</v>
      </c>
      <c r="D2" s="2">
        <f>B2-C2</f>
        <v>6617</v>
      </c>
      <c r="E2" s="2">
        <v>2169</v>
      </c>
      <c r="F2" s="4">
        <f>D2/E2</f>
        <v>3.0507146150299675</v>
      </c>
      <c r="G2" t="inlineStr" s="0">
        <is>
          <t>USD millions; S3</t>
        </is>
      </c>
    </row>
    <row r="3" ht="44" customHeight="1">
      <c r="A3" t="inlineStr" s="0">
        <is>
          <t>2025</t>
        </is>
      </c>
      <c r="B3" s="2">
        <v>3698</v>
      </c>
      <c r="C3" s="2">
        <v>430</v>
      </c>
      <c r="D3" s="2">
        <f>B3-C3</f>
        <v>3268</v>
      </c>
      <c r="E3" s="2">
        <v>2300</v>
      </c>
      <c r="F3" s="4">
        <f>D3/E3</f>
        <v>1.4208695652173913</v>
      </c>
      <c r="G3" t="inlineStr" s="0">
        <is>
          <t>USD millions; S3</t>
        </is>
      </c>
    </row>
    <row r="4" ht="44" customHeight="1">
      <c r="A4" t="inlineStr" s="0">
        <is>
          <t>2026</t>
        </is>
      </c>
      <c r="B4" s="2">
        <v>2868</v>
      </c>
      <c r="C4" s="2">
        <v>684</v>
      </c>
      <c r="D4" s="2">
        <f>B4-C4</f>
        <v>2184</v>
      </c>
      <c r="E4" s="2">
        <v>2407</v>
      </c>
      <c r="F4" s="4">
        <f>D4/E4</f>
        <v>0.9073535521395929</v>
      </c>
      <c r="G4" t="inlineStr" s="0">
        <is>
          <t>USD millions; S3</t>
        </is>
      </c>
    </row>
    <row r="5" ht="44" customHeight="1">
      <c r="A5" t="inlineStr" s="0">
        <is>
          <t>FY26 dividend funding gap</t>
        </is>
      </c>
      <c r="B5" s="2">
        <f>E4-D4</f>
        <v>223</v>
      </c>
      <c r="C5" t="inlineStr" s="0">
        <is>
          <t/>
        </is>
      </c>
      <c r="D5" t="inlineStr" s="0">
        <is>
          <t/>
        </is>
      </c>
      <c r="E5" t="inlineStr" s="0">
        <is>
          <t/>
        </is>
      </c>
      <c r="F5" t="inlineStr" s="0">
        <is>
          <t/>
        </is>
      </c>
      <c r="G5" t="inlineStr" s="0">
        <is>
          <t>USD millions; derived, timing-sensitive</t>
        </is>
      </c>
    </row>
    <row r="6" ht="44" customHeight="1">
      <c r="A6" t="inlineStr" s="0">
        <is>
          <t>Cash and equivalents</t>
        </is>
      </c>
      <c r="B6" s="2">
        <v>7563</v>
      </c>
      <c r="C6" t="inlineStr" s="0">
        <is>
          <t/>
        </is>
      </c>
      <c r="D6" t="inlineStr" s="0">
        <is>
          <t/>
        </is>
      </c>
      <c r="E6" t="inlineStr" s="0">
        <is>
          <t/>
        </is>
      </c>
      <c r="F6" t="inlineStr" s="0">
        <is>
          <t/>
        </is>
      </c>
      <c r="G6" t="inlineStr" s="0">
        <is>
          <t>USD millions; S3 May31 balance</t>
        </is>
      </c>
    </row>
    <row r="7" ht="44" customHeight="1">
      <c r="A7" t="inlineStr" s="0">
        <is>
          <t>Short-term investments</t>
        </is>
      </c>
      <c r="B7" s="2">
        <v>1464</v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  <c r="G7" t="inlineStr" s="0">
        <is>
          <t>USD millions; S3</t>
        </is>
      </c>
    </row>
    <row r="8" ht="44" customHeight="1">
      <c r="A8" t="inlineStr" s="0">
        <is>
          <t>Current debt</t>
        </is>
      </c>
      <c r="B8" s="2">
        <v>2000</v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>USD millions; S3</t>
        </is>
      </c>
    </row>
    <row r="9" ht="44" customHeight="1">
      <c r="A9" t="inlineStr" s="0">
        <is>
          <t>Long-term debt</t>
        </is>
      </c>
      <c r="B9" s="2">
        <v>5942</v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>USD millions; S3</t>
        </is>
      </c>
    </row>
    <row r="10" ht="44" customHeight="1">
      <c r="A10" t="inlineStr" s="0">
        <is>
          <t>Net cash before leases</t>
        </is>
      </c>
      <c r="B10" s="2">
        <f>B6+B7-B8-B9</f>
        <v>1085</v>
      </c>
      <c r="C10" t="inlineStr" s="0">
        <is>
          <t/>
        </is>
      </c>
      <c r="D10" t="inlineStr" s="0">
        <is>
          <t/>
        </is>
      </c>
      <c r="E10" t="inlineStr" s="0">
        <is>
          <t/>
        </is>
      </c>
      <c r="F10" t="inlineStr" s="0">
        <is>
          <t/>
        </is>
      </c>
      <c r="G10" t="inlineStr" s="0">
        <is>
          <t>USD millions; derived</t>
        </is>
      </c>
    </row>
    <row r="11" ht="44" customHeight="1">
      <c r="A11" t="inlineStr" s="0">
        <is>
          <t>Operating lease liabilities</t>
        </is>
      </c>
      <c r="B11" s="2">
        <v>3091</v>
      </c>
      <c r="C11" t="inlineStr" s="0">
        <is>
          <t/>
        </is>
      </c>
      <c r="D11" t="inlineStr" s="0">
        <is>
          <t/>
        </is>
      </c>
      <c r="E11" t="inlineStr" s="0">
        <is>
          <t/>
        </is>
      </c>
      <c r="F11" t="inlineStr" s="0">
        <is>
          <t/>
        </is>
      </c>
      <c r="G11" t="inlineStr" s="0">
        <is>
          <t>USD millions; 478 current + 2613 noncurrent; S3</t>
        </is>
      </c>
    </row>
  </sheetData>
</worksheet>
</file>

<file path=xl/worksheets/sheet4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8" customWidth="1"/>
    <col min="2" max="2" width="23" customWidth="1"/>
    <col min="3" max="3" width="23" customWidth="1"/>
    <col min="4" max="4" width="75" customWidth="1"/>
  </cols>
  <sheetData>
    <row r="1" ht="40" customHeight="1">
      <c r="A1" t="inlineStr" s="1">
        <is>
          <t>Measure</t>
        </is>
      </c>
      <c r="B1" t="inlineStr" s="1">
        <is>
          <t>Value</t>
        </is>
      </c>
      <c r="C1" t="inlineStr" s="1">
        <is>
          <t>Unit</t>
        </is>
      </c>
      <c r="D1" t="inlineStr" s="1">
        <is>
          <t>Source / status</t>
        </is>
      </c>
    </row>
    <row r="2" ht="44" customHeight="1">
      <c r="A2" t="inlineStr" s="0">
        <is>
          <t>Q4 reported EPS</t>
        </is>
      </c>
      <c r="B2" s="3">
        <v>0.72</v>
      </c>
      <c r="C2" t="inlineStr" s="0">
        <is>
          <t>USD/share</t>
        </is>
      </c>
      <c r="D2" t="inlineStr" s="0">
        <is>
          <t>S1 observed</t>
        </is>
      </c>
    </row>
    <row r="3" ht="44" customHeight="1">
      <c r="A3" t="inlineStr" s="0">
        <is>
          <t>Q4 tariff recovery EPS</t>
        </is>
      </c>
      <c r="B3" s="3">
        <v>0.52</v>
      </c>
      <c r="C3" t="inlineStr" s="0">
        <is>
          <t>USD/share</t>
        </is>
      </c>
      <c r="D3" t="inlineStr" s="0">
        <is>
          <t>S1 observed</t>
        </is>
      </c>
    </row>
    <row r="4" ht="44" customHeight="1">
      <c r="A4" t="inlineStr" s="0">
        <is>
          <t>Q4 EPS excluding recovery</t>
        </is>
      </c>
      <c r="B4" s="3">
        <f>B2-B3</f>
        <v>0.2</v>
      </c>
      <c r="C4" t="inlineStr" s="0">
        <is>
          <t>USD/share</t>
        </is>
      </c>
      <c r="D4" t="inlineStr" s="0">
        <is>
          <t>Derived; not sustainable earnings estimate</t>
        </is>
      </c>
    </row>
    <row r="5" ht="44" customHeight="1">
      <c r="A5" t="inlineStr" s="0">
        <is>
          <t>FY26 reported EPS</t>
        </is>
      </c>
      <c r="B5" s="3">
        <v>2.1</v>
      </c>
      <c r="C5" t="inlineStr" s="0">
        <is>
          <t>USD/share</t>
        </is>
      </c>
      <c r="D5" t="inlineStr" s="0">
        <is>
          <t>S1 observed</t>
        </is>
      </c>
    </row>
    <row r="6" ht="44" customHeight="1">
      <c r="A6" t="inlineStr" s="0">
        <is>
          <t>FY26 EPS excluding recovery</t>
        </is>
      </c>
      <c r="B6" s="3">
        <f>B5-B3</f>
        <v>1.58</v>
      </c>
      <c r="C6" t="inlineStr" s="0">
        <is>
          <t>USD/share</t>
        </is>
      </c>
      <c r="D6" t="inlineStr" s="0">
        <is>
          <t>S2 explicitly confirms $1.58</t>
        </is>
      </c>
    </row>
    <row r="7" ht="44" customHeight="1">
      <c r="A7" t="inlineStr" s="0">
        <is>
          <t>Reported P/E</t>
        </is>
      </c>
      <c r="B7" s="2">
        <f>Inputs!B2/B5</f>
        <v>18.285714285714285</v>
      </c>
      <c r="C7" t="inlineStr" s="0">
        <is>
          <t>times</t>
        </is>
      </c>
      <c r="D7" t="inlineStr" s="0">
        <is>
          <t>Derived</t>
        </is>
      </c>
    </row>
    <row r="8" ht="44" customHeight="1">
      <c r="A8" t="inlineStr" s="0">
        <is>
          <t>Ex-recovery P/E</t>
        </is>
      </c>
      <c r="B8" s="2">
        <f>Inputs!B2/B6</f>
        <v>24.30379746835443</v>
      </c>
      <c r="C8" t="inlineStr" s="0">
        <is>
          <t>times</t>
        </is>
      </c>
      <c r="D8" t="inlineStr" s="0">
        <is>
          <t>Sensitivity; not a forward P/E</t>
        </is>
      </c>
    </row>
    <row r="9" ht="44" customHeight="1">
      <c r="A9" t="inlineStr" s="0">
        <is>
          <t>Quarterly dividend declared</t>
        </is>
      </c>
      <c r="B9" s="3">
        <v>0.41</v>
      </c>
      <c r="C9" t="inlineStr" s="0">
        <is>
          <t>USD/share</t>
        </is>
      </c>
      <c r="D9" t="inlineStr" s="0">
        <is>
          <t>S4 observed</t>
        </is>
      </c>
    </row>
    <row r="10" ht="44" customHeight="1">
      <c r="A10" t="inlineStr" s="0">
        <is>
          <t>Annualised dividend yield</t>
        </is>
      </c>
      <c r="B10" s="4">
        <f>B9*4/Inputs!B2</f>
        <v>0.042708333333333334</v>
      </c>
      <c r="C10" t="inlineStr" s="0">
        <is>
          <t>fraction</t>
        </is>
      </c>
      <c r="D10" t="inlineStr" s="0">
        <is>
          <t>Derived; assumes continuation</t>
        </is>
      </c>
    </row>
  </sheetData>
</worksheet>
</file>

<file path=xl/worksheets/sheet5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3" customWidth="1"/>
    <col min="2" max="2" width="21" customWidth="1"/>
    <col min="3" max="3" width="21" customWidth="1"/>
    <col min="4" max="4" width="21" customWidth="1"/>
    <col min="5" max="5" width="21" customWidth="1"/>
    <col min="6" max="6" width="21" customWidth="1"/>
    <col min="7" max="7" width="21" customWidth="1"/>
    <col min="8" max="8" width="21" customWidth="1"/>
    <col min="9" max="9" width="21" customWidth="1"/>
    <col min="10" max="10" width="21" customWidth="1"/>
    <col min="11" max="11" width="21" customWidth="1"/>
    <col min="12" max="12" width="21" customWidth="1"/>
  </cols>
  <sheetData>
    <row r="1" ht="40" customHeight="1">
      <c r="A1" t="inlineStr" s="1">
        <is>
          <t>Case</t>
        </is>
      </c>
      <c r="B1" t="inlineStr" s="1">
        <is>
          <t>Revenue USD bn</t>
        </is>
      </c>
      <c r="C1" t="inlineStr" s="1">
        <is>
          <t>EBIT margin</t>
        </is>
      </c>
      <c r="D1" t="inlineStr" s="1">
        <is>
          <t>P/E times</t>
        </is>
      </c>
      <c r="E1" t="inlineStr" s="1">
        <is>
          <t>Annual dividend USD</t>
        </is>
      </c>
      <c r="F1" t="inlineStr" s="1">
        <is>
          <t>EPS USD</t>
        </is>
      </c>
      <c r="G1" t="inlineStr" s="1">
        <is>
          <t>Future price USD</t>
        </is>
      </c>
      <c r="H1" t="inlineStr" s="1">
        <is>
          <t>Capital return</t>
        </is>
      </c>
      <c r="I1" t="inlineStr" s="1">
        <is>
          <t>3yr dividends USD</t>
        </is>
      </c>
      <c r="J1" t="inlineStr" s="1">
        <is>
          <t>Total return</t>
        </is>
      </c>
      <c r="K1" t="inlineStr" s="1">
        <is>
          <t>Annualised equivalent</t>
        </is>
      </c>
      <c r="L1" t="inlineStr" s="1">
        <is>
          <t>Ending wealth USD</t>
        </is>
      </c>
    </row>
    <row r="2" ht="44" customHeight="1">
      <c r="A2" t="inlineStr" s="0">
        <is>
          <t>Bear</t>
        </is>
      </c>
      <c r="B2" s="2">
        <v>44</v>
      </c>
      <c r="C2" s="4">
        <v>0.06</v>
      </c>
      <c r="D2" s="2">
        <v>16</v>
      </c>
      <c r="E2" s="3">
        <f>Inputs!B7</f>
        <v>0.82</v>
      </c>
      <c r="F2" s="3">
        <f>(B2*C2+Inputs!$B$10)*(1-Inputs!$B$4)/Inputs!$B$5</f>
        <v>1.3913513513513511</v>
      </c>
      <c r="G2" s="3">
        <f>F2*D2</f>
        <v>22.261621621621618</v>
      </c>
      <c r="H2" s="4">
        <f>G2/Inputs!$B$2-1</f>
        <v>-0.4202702702702703</v>
      </c>
      <c r="I2" s="3">
        <f>E2*Inputs!$B$3</f>
        <v>2.46</v>
      </c>
      <c r="J2" s="4">
        <f>L2/Inputs!$B$2-1</f>
        <v>-0.3562077702702703</v>
      </c>
      <c r="K2" s="4">
        <f>(L2/Inputs!$B$2)^(1/Inputs!$B$3)-1</f>
        <v>-0.13652736831085188</v>
      </c>
      <c r="L2" s="3">
        <f>G2+I2</f>
        <v>24.72162162162162</v>
      </c>
    </row>
    <row r="3" ht="44" customHeight="1">
      <c r="A3" t="inlineStr" s="0">
        <is>
          <t>Base</t>
        </is>
      </c>
      <c r="B3" s="2">
        <v>49</v>
      </c>
      <c r="C3" s="4">
        <v>0.09</v>
      </c>
      <c r="D3" s="2">
        <v>20</v>
      </c>
      <c r="E3" s="3">
        <f>Inputs!B6</f>
        <v>1.64</v>
      </c>
      <c r="F3" s="3">
        <f>(B3*C3+Inputs!$B$10)*(1-Inputs!$B$4)/Inputs!$B$5</f>
        <v>2.3241891891891897</v>
      </c>
      <c r="G3" s="3">
        <f>F3*D3</f>
        <v>46.48378378378379</v>
      </c>
      <c r="H3" s="4">
        <f>G3/Inputs!$B$2-1</f>
        <v>0.21051520270270307</v>
      </c>
      <c r="I3" s="3">
        <f>E3*Inputs!$B$3</f>
        <v>4.92</v>
      </c>
      <c r="J3" s="4">
        <f>L3/Inputs!$B$2-1</f>
        <v>0.3386402027027031</v>
      </c>
      <c r="K3" s="4">
        <f>(L3/Inputs!$B$2)^(1/Inputs!$B$3)-1</f>
        <v>0.10210072462454112</v>
      </c>
      <c r="L3" s="3">
        <f>G3+I3</f>
        <v>51.403783783783794</v>
      </c>
    </row>
    <row r="4" ht="44" customHeight="1">
      <c r="A4" t="inlineStr" s="0">
        <is>
          <t>Bull</t>
        </is>
      </c>
      <c r="B4" s="2">
        <v>54</v>
      </c>
      <c r="C4" s="4">
        <v>0.12</v>
      </c>
      <c r="D4" s="2">
        <v>24</v>
      </c>
      <c r="E4" s="3">
        <f>Inputs!B6</f>
        <v>1.64</v>
      </c>
      <c r="F4" s="3">
        <f>(B4*C4+Inputs!$B$10)*(1-Inputs!$B$4)/Inputs!$B$5</f>
        <v>3.4151351351351353</v>
      </c>
      <c r="G4" s="3">
        <f>F4*D4</f>
        <v>81.96324324324326</v>
      </c>
      <c r="H4" s="4">
        <f>G4/Inputs!$B$2-1</f>
        <v>1.13445945945946</v>
      </c>
      <c r="I4" s="3">
        <f>E4*Inputs!$B$3</f>
        <v>4.92</v>
      </c>
      <c r="J4" s="4">
        <f>L4/Inputs!$B$2-1</f>
        <v>1.2625844594594597</v>
      </c>
      <c r="K4" s="4">
        <f>(L4/Inputs!$B$2)^(1/Inputs!$B$3)-1</f>
        <v>0.3128091649783893</v>
      </c>
      <c r="L4" s="3">
        <f>G4+I4</f>
        <v>86.88324324324326</v>
      </c>
    </row>
    <row r="5" ht="44" customHeight="1">
      <c r="A5" t="inlineStr" s="0">
        <is>
          <t>All forward values are illustrative author assumptions or calculations. No assigned probabilities or price floor.</t>
        </is>
      </c>
    </row>
  </sheetData>
</worksheet>
</file>

<file path=xl/worksheets/sheet6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8" customWidth="1"/>
    <col min="2" max="2" width="24" customWidth="1"/>
    <col min="3" max="3" width="85" customWidth="1"/>
  </cols>
  <sheetData>
    <row r="1" ht="40" customHeight="1">
      <c r="A1" t="inlineStr" s="1">
        <is>
          <t>Sensitivity</t>
        </is>
      </c>
      <c r="B1" t="inlineStr" s="1">
        <is>
          <t>Value</t>
        </is>
      </c>
      <c r="C1" t="inlineStr" s="1">
        <is>
          <t>Unit / interpretation</t>
        </is>
      </c>
    </row>
    <row r="2" ht="44" customHeight="1">
      <c r="A2" t="inlineStr" s="0">
        <is>
          <t>Base ending wealth, 3 years</t>
        </is>
      </c>
      <c r="B2" s="3">
        <f>Scenarios!L3</f>
        <v>51.403783783783794</v>
      </c>
      <c r="C2" t="inlineStr" s="0">
        <is>
          <t>USD/share; price plus accumulated dividends</t>
        </is>
      </c>
    </row>
    <row r="3" ht="44" customHeight="1">
      <c r="A3" t="inlineStr" s="0">
        <is>
          <t>Entry at 12% hurdle</t>
        </is>
      </c>
      <c r="B3" s="3">
        <f>B2/(1+Inputs!B8)^Inputs!B3</f>
        <v>36.58819796016862</v>
      </c>
      <c r="C3" t="inlineStr" s="0">
        <is>
          <t>USD/share; conditional model value</t>
        </is>
      </c>
    </row>
    <row r="4" ht="44" customHeight="1">
      <c r="A4" t="inlineStr" s="0">
        <is>
          <t>Entry at 15% hurdle</t>
        </is>
      </c>
      <c r="B4" s="3">
        <f>B2/(1+Inputs!B9)^Inputs!B3</f>
        <v>33.798822246262056</v>
      </c>
      <c r="C4" t="inlineStr" s="0">
        <is>
          <t>USD/share; conditional model value</t>
        </is>
      </c>
    </row>
    <row r="5" ht="44" customHeight="1">
      <c r="A5" t="inlineStr" s="0">
        <is>
          <t>Base EPS at 16x P/E</t>
        </is>
      </c>
      <c r="B5" s="3">
        <f>Scenarios!F3*16</f>
        <v>37.187027027027035</v>
      </c>
      <c r="C5" t="inlineStr" s="0">
        <is>
          <t>USD/share; multiple sensitivity</t>
        </is>
      </c>
    </row>
    <row r="6" ht="44" customHeight="1">
      <c r="A6" t="inlineStr" s="0">
        <is>
          <t>Same terminal price, 5 years</t>
        </is>
      </c>
      <c r="B6" s="4">
        <f>((Scenarios!G3+Inputs!B6*5)/Inputs!B2)^(1/5)-1</f>
        <v>0.07326129235256396</v>
      </c>
      <c r="C6" t="inlineStr" s="0">
        <is>
          <t>Annualised equivalent; constant dividend</t>
        </is>
      </c>
    </row>
  </sheetData>
</worksheet>
</file>

<file path=xl/worksheets/sheet7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4" customWidth="1"/>
    <col min="2" max="2" width="32" customWidth="1"/>
    <col min="3" max="3" width="24" customWidth="1"/>
    <col min="4" max="4" width="24" customWidth="1"/>
    <col min="5" max="5" width="75" customWidth="1"/>
  </cols>
  <sheetData>
    <row r="1" ht="40" customHeight="1">
      <c r="A1" t="inlineStr" s="1">
        <is>
          <t>Chart</t>
        </is>
      </c>
      <c r="B1" t="inlineStr" s="1">
        <is>
          <t>Series</t>
        </is>
      </c>
      <c r="C1" t="inlineStr" s="1">
        <is>
          <t>Plotted value</t>
        </is>
      </c>
      <c r="D1" t="inlineStr" s="1">
        <is>
          <t>Unit</t>
        </is>
      </c>
      <c r="E1" t="inlineStr" s="1">
        <is>
          <t>Provenance / transformation</t>
        </is>
      </c>
    </row>
    <row r="2" ht="44" customHeight="1">
      <c r="A2" t="inlineStr" s="0">
        <is>
          <t>EPS components</t>
        </is>
      </c>
      <c r="B2" t="inlineStr" s="0">
        <is>
          <t>Reported Q4 EPS</t>
        </is>
      </c>
      <c r="C2" s="3">
        <f>Earnings!B2</f>
        <v>0.72</v>
      </c>
      <c r="D2" t="inlineStr" s="0">
        <is>
          <t>USD/share</t>
        </is>
      </c>
      <c r="E2" t="inlineStr" s="0">
        <is>
          <t>S1; components sum to reported EPS</t>
        </is>
      </c>
    </row>
    <row r="3" ht="44" customHeight="1">
      <c r="A3" t="inlineStr" s="0">
        <is>
          <t>EPS components</t>
        </is>
      </c>
      <c r="B3" t="inlineStr" s="0">
        <is>
          <t>Tariff recovery</t>
        </is>
      </c>
      <c r="C3" s="3">
        <f>Earnings!B3</f>
        <v>0.52</v>
      </c>
      <c r="D3" t="inlineStr" s="0">
        <is>
          <t>USD/share</t>
        </is>
      </c>
      <c r="E3" t="inlineStr" s="0">
        <is>
          <t>S1; components sum to reported EPS</t>
        </is>
      </c>
    </row>
    <row r="4" ht="44" customHeight="1">
      <c r="A4" t="inlineStr" s="0">
        <is>
          <t>EPS components</t>
        </is>
      </c>
      <c r="B4" t="inlineStr" s="0">
        <is>
          <t>Q4 excluding recovery</t>
        </is>
      </c>
      <c r="C4" s="3">
        <f>Earnings!B4</f>
        <v>0.2</v>
      </c>
      <c r="D4" t="inlineStr" s="0">
        <is>
          <t>USD/share</t>
        </is>
      </c>
      <c r="E4" t="inlineStr" s="0">
        <is>
          <t>S1; components sum to reported EPS</t>
        </is>
      </c>
    </row>
    <row r="5" ht="44" customHeight="1">
      <c r="A5" t="inlineStr" s="0">
        <is>
          <t>Historical FCF</t>
        </is>
      </c>
      <c r="B5" t="inlineStr" s="0">
        <is>
          <t>2024</t>
        </is>
      </c>
      <c r="C5" s="2">
        <f>Financials!D2</f>
        <v>6617</v>
      </c>
      <c r="D5" t="inlineStr" s="0">
        <is>
          <t>USD millions</t>
        </is>
      </c>
      <c r="E5" t="inlineStr" s="0">
        <is>
          <t>S3; CFO less PP&amp;E additions</t>
        </is>
      </c>
    </row>
    <row r="6" ht="44" customHeight="1">
      <c r="A6" t="inlineStr" s="0">
        <is>
          <t>Historical FCF</t>
        </is>
      </c>
      <c r="B6" t="inlineStr" s="0">
        <is>
          <t>2025</t>
        </is>
      </c>
      <c r="C6" s="2">
        <f>Financials!D3</f>
        <v>3268</v>
      </c>
      <c r="D6" t="inlineStr" s="0">
        <is>
          <t>USD millions</t>
        </is>
      </c>
      <c r="E6" t="inlineStr" s="0">
        <is>
          <t>S3; CFO less PP&amp;E additions</t>
        </is>
      </c>
    </row>
    <row r="7" ht="44" customHeight="1">
      <c r="A7" t="inlineStr" s="0">
        <is>
          <t>Historical FCF</t>
        </is>
      </c>
      <c r="B7" t="inlineStr" s="0">
        <is>
          <t>2026</t>
        </is>
      </c>
      <c r="C7" s="2">
        <f>Financials!D4</f>
        <v>2184</v>
      </c>
      <c r="D7" t="inlineStr" s="0">
        <is>
          <t>USD millions</t>
        </is>
      </c>
      <c r="E7" t="inlineStr" s="0">
        <is>
          <t>S3; CFO less PP&amp;E additions</t>
        </is>
      </c>
    </row>
    <row r="8" ht="44" customHeight="1">
      <c r="A8" t="inlineStr" s="0">
        <is>
          <t>Future prices</t>
        </is>
      </c>
      <c r="B8" t="inlineStr" s="0">
        <is>
          <t>Bear FY2029</t>
        </is>
      </c>
      <c r="C8" s="3">
        <f>ROUND(Scenarios!G2,2)</f>
        <v>22.26</v>
      </c>
      <c r="D8" t="inlineStr" s="0">
        <is>
          <t>USD/share</t>
        </is>
      </c>
      <c r="E8" t="inlineStr" s="0">
        <is>
          <t>Author scenario; chart uses price rounded to cents</t>
        </is>
      </c>
    </row>
    <row r="9" ht="44" customHeight="1">
      <c r="A9" t="inlineStr" s="0">
        <is>
          <t>Future prices</t>
        </is>
      </c>
      <c r="B9" t="inlineStr" s="0">
        <is>
          <t>Base FY2029</t>
        </is>
      </c>
      <c r="C9" s="3">
        <f>ROUND(Scenarios!G3,2)</f>
        <v>46.48</v>
      </c>
      <c r="D9" t="inlineStr" s="0">
        <is>
          <t>USD/share</t>
        </is>
      </c>
      <c r="E9" t="inlineStr" s="0">
        <is>
          <t>Author scenario; chart uses price rounded to cents</t>
        </is>
      </c>
    </row>
    <row r="10" ht="44" customHeight="1">
      <c r="A10" t="inlineStr" s="0">
        <is>
          <t>Future prices</t>
        </is>
      </c>
      <c r="B10" t="inlineStr" s="0">
        <is>
          <t>Bull FY2029</t>
        </is>
      </c>
      <c r="C10" s="3">
        <f>ROUND(Scenarios!G4,2)</f>
        <v>81.96</v>
      </c>
      <c r="D10" t="inlineStr" s="0">
        <is>
          <t>USD/share</t>
        </is>
      </c>
      <c r="E10" t="inlineStr" s="0">
        <is>
          <t>Author scenario; chart uses price rounded to cents</t>
        </is>
      </c>
    </row>
    <row r="11" ht="44" customHeight="1">
      <c r="A11" t="inlineStr" s="0">
        <is>
          <t>Future prices</t>
        </is>
      </c>
      <c r="B11" t="inlineStr" s="0">
        <is>
          <t>Reference close</t>
        </is>
      </c>
      <c r="C11" s="3">
        <f>Inputs!B2</f>
        <v>38.4</v>
      </c>
      <c r="D11" t="inlineStr" s="0">
        <is>
          <t>USD/share</t>
        </is>
      </c>
      <c r="E11" t="inlineStr" s="0">
        <is>
          <t>S0/S0b; observed, not a scenario</t>
        </is>
      </c>
    </row>
  </sheetData>
</worksheet>
</file>

<file path=xl/worksheets/sheet8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20" customWidth="1"/>
    <col min="3" max="3" width="25" customWidth="1"/>
    <col min="4" max="4" width="30" customWidth="1"/>
    <col min="5" max="5" width="70" customWidth="1"/>
  </cols>
  <sheetData>
    <row r="1" ht="40" customHeight="1">
      <c r="A1" t="inlineStr" s="1">
        <is>
          <t>Entity / category</t>
        </is>
      </c>
      <c r="B1" t="inlineStr" s="1">
        <is>
          <t>Growth</t>
        </is>
      </c>
      <c r="C1" t="inlineStr" s="1">
        <is>
          <t>Basis</t>
        </is>
      </c>
      <c r="D1" t="inlineStr" s="1">
        <is>
          <t>Period</t>
        </is>
      </c>
      <c r="E1" t="inlineStr" s="1">
        <is>
          <t>Source / caveat</t>
        </is>
      </c>
    </row>
    <row r="2" ht="44" customHeight="1">
      <c r="A2" t="inlineStr" s="0">
        <is>
          <t>Nike group</t>
        </is>
      </c>
      <c r="B2" s="4">
        <v>-0.04</v>
      </c>
      <c r="C2" t="inlineStr" s="0">
        <is>
          <t>Currency-neutral</t>
        </is>
      </c>
      <c r="D2" t="inlineStr" s="0">
        <is>
          <t>Quarter ended 2026-05-31</t>
        </is>
      </c>
      <c r="E2" t="inlineStr" s="0">
        <is>
          <t>S1; not directly comparable with June periods</t>
        </is>
      </c>
    </row>
    <row r="3" ht="44" customHeight="1">
      <c r="A3" t="inlineStr" s="0">
        <is>
          <t>Adidas group</t>
        </is>
      </c>
      <c r="B3" s="4">
        <v>0.14</v>
      </c>
      <c r="C3" t="inlineStr" s="0">
        <is>
          <t>Currency-neutral</t>
        </is>
      </c>
      <c r="D3" t="inlineStr" s="0">
        <is>
          <t>Quarter ended 2026-06-30</t>
        </is>
      </c>
      <c r="E3" t="inlineStr" s="0">
        <is>
          <t>S5; group includes apparel</t>
        </is>
      </c>
    </row>
    <row r="4" ht="44" customHeight="1">
      <c r="A4" t="inlineStr" s="0">
        <is>
          <t>On group</t>
        </is>
      </c>
      <c r="B4" s="4">
        <v>0.216</v>
      </c>
      <c r="C4" t="inlineStr" s="0">
        <is>
          <t>Constant currency</t>
        </is>
      </c>
      <c r="D4" t="inlineStr" s="0">
        <is>
          <t>Quarter ended 2026-06-30</t>
        </is>
      </c>
      <c r="E4" t="inlineStr" s="0">
        <is>
          <t>S6; smaller company</t>
        </is>
      </c>
    </row>
    <row r="5" ht="44" customHeight="1">
      <c r="A5" t="inlineStr" s="0">
        <is>
          <t>Hoka brand</t>
        </is>
      </c>
      <c r="B5" s="4">
        <v>0.077</v>
      </c>
      <c r="C5" t="inlineStr" s="0">
        <is>
          <t>Reported USD</t>
        </is>
      </c>
      <c r="D5" t="inlineStr" s="0">
        <is>
          <t>Quarter ended 2026-06-30</t>
        </is>
      </c>
      <c r="E5" t="inlineStr" s="0">
        <is>
          <t>S7; includes currency effects</t>
        </is>
      </c>
    </row>
    <row r="6" ht="44" customHeight="1">
      <c r="A6" t="inlineStr" s="0">
        <is>
          <t>Adidas footwear</t>
        </is>
      </c>
      <c r="B6" s="4">
        <v>0.01</v>
      </c>
      <c r="C6" t="inlineStr" s="0">
        <is>
          <t>Currency-neutral</t>
        </is>
      </c>
      <c r="D6" t="inlineStr" s="0">
        <is>
          <t>Quarter ended 2026-06-30</t>
        </is>
      </c>
      <c r="E6" t="inlineStr" s="0">
        <is>
          <t>S5; category, not group</t>
        </is>
      </c>
    </row>
    <row r="7" ht="44" customHeight="1">
      <c r="A7" t="inlineStr" s="0">
        <is>
          <t>On shoes</t>
        </is>
      </c>
      <c r="B7" s="4">
        <v>0.189</v>
      </c>
      <c r="C7" t="inlineStr" s="0">
        <is>
          <t>Constant currency</t>
        </is>
      </c>
      <c r="D7" t="inlineStr" s="0">
        <is>
          <t>Quarter ended 2026-06-30</t>
        </is>
      </c>
      <c r="E7" t="inlineStr" s="0">
        <is>
          <t>S6; category, not group</t>
        </is>
      </c>
    </row>
    <row r="8" ht="44" customHeight="1">
      <c r="A8" t="inlineStr" s="0">
        <is>
          <t>US running dollars</t>
        </is>
      </c>
      <c r="B8" s="4">
        <v>0.13</v>
      </c>
      <c r="C8" t="inlineStr" s="0">
        <is>
          <t>US retail sales</t>
        </is>
      </c>
      <c r="D8" t="inlineStr" s="0">
        <is>
          <t>H1 2026</t>
        </is>
      </c>
      <c r="E8" t="inlineStr" s="0">
        <is>
          <t>S8; category data, not Nike share</t>
        </is>
      </c>
    </row>
    <row r="9" ht="44" customHeight="1">
      <c r="A9" t="inlineStr" s="0">
        <is>
          <t>US running units</t>
        </is>
      </c>
      <c r="B9" s="4">
        <v>0.13</v>
      </c>
      <c r="C9" t="inlineStr" s="0">
        <is>
          <t>US pairs sold</t>
        </is>
      </c>
      <c r="D9" t="inlineStr" s="0">
        <is>
          <t>H1 2026</t>
        </is>
      </c>
      <c r="E9" t="inlineStr" s="0">
        <is>
          <t>S8; category data, not Nike share</t>
        </is>
      </c>
    </row>
  </sheetData>
</worksheet>
</file>

<file path=xl/worksheets/sheet9.xml><?xml version="1.0" encoding="utf-8"?>
<worksheet xmlns:ns0="http://schemas.openxmlformats.org/officeDocument/2006/relationships" xmlns="http://schemas.openxmlformats.org/spreadsheetml/2006/main">
  <sheetViews>
    <sheetView workbookViewId="0">
      <pane ySplit="1" topLeftCell="A2" activePane="bottomLeft" state="frozen"/>
    </sheetView>
  </sheetViews>
  <cols>
    <col min="1" max="1" width="12" customWidth="1"/>
    <col min="2" max="2" width="55" customWidth="1"/>
    <col min="3" max="3" width="24" customWidth="1"/>
    <col min="4" max="4" width="90" customWidth="1"/>
    <col min="5" max="5" width="65" customWidth="1"/>
  </cols>
  <sheetData>
    <row r="1" ht="40" customHeight="1">
      <c r="A1" t="inlineStr" s="1">
        <is>
          <t>ID</t>
        </is>
      </c>
      <c r="B1" t="inlineStr" s="1">
        <is>
          <t>Publisher / source title</t>
        </is>
      </c>
      <c r="C1" t="inlineStr" s="1">
        <is>
          <t>Publication / quote date</t>
        </is>
      </c>
      <c r="D1" t="inlineStr" s="1">
        <is>
          <t>Source URL</t>
        </is>
      </c>
      <c r="E1" t="inlineStr" s="1">
        <is>
          <t>Access / use</t>
        </is>
      </c>
    </row>
    <row r="2" ht="44" customHeight="1">
      <c r="A2" t="inlineStr" s="0">
        <is>
          <t>S0</t>
        </is>
      </c>
      <c r="B2" t="inlineStr" s="0">
        <is>
          <t>Stock Analysis: NIKE stock quote</t>
        </is>
      </c>
      <c r="C2" t="inlineStr" s="0">
        <is>
          <t>2026-09-04 close</t>
        </is>
      </c>
      <c r="D2" t="inlineStr" s="0">
        <is>
          <t>https://stockanalysis.com/stocks/nke/</t>
        </is>
      </c>
      <c r="E2" t="inlineStr" s="0">
        <is>
          <t>Accessed 2026-09-07; $38.40 regular close</t>
        </is>
      </c>
    </row>
    <row r="3" ht="44" customHeight="1">
      <c r="A3" t="inlineStr" s="0">
        <is>
          <t>S0b</t>
        </is>
      </c>
      <c r="B3" t="inlineStr" s="0">
        <is>
          <t>FT: NKE historical prices</t>
        </is>
      </c>
      <c r="C3" t="inlineStr" s="0">
        <is>
          <t>2026-09-04 close</t>
        </is>
      </c>
      <c r="D3" t="inlineStr" s="0">
        <is>
          <t>https://markets.ft.markitdigital.com/data/equities/tearsheet/historical?s=NKE%3ANYQ</t>
        </is>
      </c>
      <c r="E3" t="inlineStr" s="0">
        <is>
          <t>Accessed 2026-09-07; price corroboration</t>
        </is>
      </c>
    </row>
    <row r="4" ht="44" customHeight="1">
      <c r="A4" t="inlineStr" s="0">
        <is>
          <t>S1</t>
        </is>
      </c>
      <c r="B4" t="inlineStr" s="0">
        <is>
          <t>Nike: FY2026 fourth-quarter / full-year results</t>
        </is>
      </c>
      <c r="C4" t="inlineStr" s="0">
        <is>
          <t>2026-06-30</t>
        </is>
      </c>
      <c r="D4" t="inlineStr" s="0">
        <is>
          <t>https://investors.nike.com/investors/news-events-and-reports/investor-news/investor-news-details/2026/NIKE-Inc--Reports-Fiscal-2026-Fourth-Quarter-and-Full-Year-Results/default.aspx</t>
        </is>
      </c>
      <c r="E4" t="inlineStr" s="0">
        <is>
          <t>Sales, EPS, tariff recovery and geography</t>
        </is>
      </c>
    </row>
    <row r="5" ht="44" customHeight="1">
      <c r="A5" t="inlineStr" s="0">
        <is>
          <t>S2</t>
        </is>
      </c>
      <c r="B5" t="inlineStr" s="0">
        <is>
          <t>Nike: official Q4 FY26 call transcript</t>
        </is>
      </c>
      <c r="C5" t="inlineStr" s="0">
        <is>
          <t>2026-06-30</t>
        </is>
      </c>
      <c r="D5" t="inlineStr" s="0">
        <is>
          <t>https://s1.q4cdn.com/806093406/files/doc_financials/2026/q4/NIKE-Inc-Q4FY26-OFFICIAL-Transcript_-FINAL.pdf</t>
        </is>
      </c>
      <c r="E5" t="inlineStr" s="0">
        <is>
          <t>Ex-recovery annual EPS; management outlook</t>
        </is>
      </c>
    </row>
    <row r="6" ht="44" customHeight="1">
      <c r="A6" t="inlineStr" s="0">
        <is>
          <t>S3</t>
        </is>
      </c>
      <c r="B6" t="inlineStr" s="0">
        <is>
          <t>Nike: FY2026 Form 10-K</t>
        </is>
      </c>
      <c r="C6" t="inlineStr" s="0">
        <is>
          <t>2026-07-15</t>
        </is>
      </c>
      <c r="D6" t="inlineStr" s="0">
        <is>
          <t>https://www.sec.gov/Archives/edgar/data/320187/000032018726000088/nke-20260531.htm</t>
        </is>
      </c>
      <c r="E6" t="inlineStr" s="0">
        <is>
          <t>Cash flow, balance sheet, Notes 1 and 18</t>
        </is>
      </c>
    </row>
    <row r="7" ht="44" customHeight="1">
      <c r="A7" t="inlineStr" s="0">
        <is>
          <t>S4</t>
        </is>
      </c>
      <c r="B7" t="inlineStr" s="0">
        <is>
          <t>Nike: quarterly dividend declaration</t>
        </is>
      </c>
      <c r="C7" t="inlineStr" s="0">
        <is>
          <t>2026-08-06</t>
        </is>
      </c>
      <c r="D7" t="inlineStr" s="0">
        <is>
          <t>https://investors.nike.com/investors/news-events-and-reports/investor-news/investor-news-details/2026/NIKE-Inc--Declares-0-41-Quarterly-Dividend/default.aspx</t>
        </is>
      </c>
      <c r="E7" t="inlineStr" s="0">
        <is>
          <t>$0.41 per quarter; future payments not guaranteed</t>
        </is>
      </c>
    </row>
    <row r="8" ht="44" customHeight="1">
      <c r="A8" t="inlineStr" s="0">
        <is>
          <t>S5</t>
        </is>
      </c>
      <c r="B8" t="inlineStr" s="0">
        <is>
          <t>Adidas: Q2 2026 results</t>
        </is>
      </c>
      <c r="C8" t="inlineStr" s="0">
        <is>
          <t>2026-07-30</t>
        </is>
      </c>
      <c r="D8" t="inlineStr" s="0">
        <is>
          <t>https://www.adidas-group.com/en/media/press-releases/adidas-grows-top-line-14percent-and-achieves-record-sales-in-q2</t>
        </is>
      </c>
      <c r="E8" t="inlineStr" s="0">
        <is>
          <t>Group +14%; footwear +1%, currency-neutral</t>
        </is>
      </c>
    </row>
    <row r="9" ht="44" customHeight="1">
      <c r="A9" t="inlineStr" s="0">
        <is>
          <t>S6</t>
        </is>
      </c>
      <c r="B9" t="inlineStr" s="0">
        <is>
          <t>On: Q2 2026 results</t>
        </is>
      </c>
      <c r="C9" t="inlineStr" s="0">
        <is>
          <t>2026-08-11</t>
        </is>
      </c>
      <c r="D9" t="inlineStr" s="0">
        <is>
          <t>https://investors.on-running.com/news/news-details/2026/On-Reports-Results-for-the-Second-Quarter-and-Six-Month-Period-Ended-June-30-2026/default.aspx</t>
        </is>
      </c>
      <c r="E9" t="inlineStr" s="0">
        <is>
          <t>Group +21.6%; shoes +18.9%, constant currency</t>
        </is>
      </c>
    </row>
    <row r="10" ht="44" customHeight="1">
      <c r="A10" t="inlineStr" s="0">
        <is>
          <t>S7</t>
        </is>
      </c>
      <c r="B10" t="inlineStr" s="0">
        <is>
          <t>Deckers: Q1 FY2027 results</t>
        </is>
      </c>
      <c r="C10" t="inlineStr" s="0">
        <is>
          <t>2026-07-23</t>
        </is>
      </c>
      <c r="D10" t="inlineStr" s="0">
        <is>
          <t>https://www.sec.gov/Archives/edgar/data/910521/000091052126000015/deckex991pressrelease-6302.htm</t>
        </is>
      </c>
      <c r="E10" t="inlineStr" s="0">
        <is>
          <t>Hoka +7.7%, reported USD</t>
        </is>
      </c>
    </row>
    <row r="11" ht="44" customHeight="1">
      <c r="A11" t="inlineStr" s="0">
        <is>
          <t>S8</t>
        </is>
      </c>
      <c r="B11" t="inlineStr" s="0">
        <is>
          <t>Circana: US H1 footwear report</t>
        </is>
      </c>
      <c r="C11" t="inlineStr" s="0">
        <is>
          <t>2026-08-17</t>
        </is>
      </c>
      <c r="D11" t="inlineStr" s="0">
        <is>
          <t>https://www.circana.com/post/performance-shoe-sales-pick-up-the-pace-amid-selective-us-consumer-spending-in-the-footwear-market</t>
        </is>
      </c>
      <c r="E11" t="inlineStr" s="0">
        <is>
          <t>US running dollar and unit sales +13%</t>
        </is>
      </c>
    </row>
    <row r="12" ht="44" customHeight="1">
      <c r="A12" t="inlineStr" s="0">
        <is>
          <t>S9</t>
        </is>
      </c>
      <c r="B12" t="inlineStr" s="0">
        <is>
          <t>S&amp;P Dow Jones Indices: September rebalance</t>
        </is>
      </c>
      <c r="C12" t="inlineStr" s="0">
        <is>
          <t>2026-09-04</t>
        </is>
      </c>
      <c r="D12" t="inlineStr" s="0">
        <is>
          <t>https://press.spglobal.com/2026-09-04-Bloom-Energy,-Illumina,-and-Everpure-Set-to-Join-S-P-500-Others-to-Join-S-P-100,-S-P-MidCap-400,-and-S-P-SmallCap-600</t>
        </is>
      </c>
      <c r="E12" t="inlineStr" s="0">
        <is>
          <t>Nike S&amp;P100 removal Sep21; not S&amp;P500 removal</t>
        </is>
      </c>
    </row>
    <row r="13" ht="44" customHeight="1">
      <c r="A13" t="inlineStr" s="0">
        <is>
          <t>S10</t>
        </is>
      </c>
      <c r="B13" t="inlineStr" s="0">
        <is>
          <t>Nike: Q1 FY2027 earnings announcement</t>
        </is>
      </c>
      <c r="C13" t="inlineStr" s="0">
        <is>
          <t>2026-08-28</t>
        </is>
      </c>
      <c r="D13" t="inlineStr" s="0">
        <is>
          <t>https://investors.nike.com/investors/news-events-and-reports/investor-news/investor-news-details/2026/NIKE-Inc--Announces-First-Quarter-Fiscal-2027-Earnings-and-Conference-Call/default.aspx</t>
        </is>
      </c>
      <c r="E13" t="inlineStr" s="0">
        <is>
          <t>October 1 after US close</t>
        </is>
      </c>
    </row>
  </sheetData>
  <hyperlinks>
    <hyperlink ref="D2" ns0:id="rId1"/>
    <hyperlink ref="D3" ns0:id="rId2"/>
    <hyperlink ref="D4" ns0:id="rId3"/>
    <hyperlink ref="D5" ns0:id="rId4"/>
    <hyperlink ref="D6" ns0:id="rId5"/>
    <hyperlink ref="D7" ns0:id="rId6"/>
    <hyperlink ref="D8" ns0:id="rId7"/>
    <hyperlink ref="D9" ns0:id="rId8"/>
    <hyperlink ref="D10" ns0:id="rId9"/>
    <hyperlink ref="D11" ns0:id="rId10"/>
    <hyperlink ref="D12" ns0:id="rId11"/>
    <hyperlink ref="D13" ns0:id="rId12"/>
  </hyperlinks>
</worksheet>
</file>